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2120" windowHeight="8700" activeTab="1"/>
  </bookViews>
  <sheets>
    <sheet name="Лист1" sheetId="1" r:id="rId1"/>
    <sheet name="новое" sheetId="2" r:id="rId2"/>
  </sheets>
  <externalReferences>
    <externalReference r:id="rId5"/>
    <externalReference r:id="rId6"/>
  </externalReferences>
  <definedNames>
    <definedName name="_xlnm.Print_Area" localSheetId="1">'новое'!$A$1:$P$72</definedName>
  </definedNames>
  <calcPr fullCalcOnLoad="1"/>
</workbook>
</file>

<file path=xl/sharedStrings.xml><?xml version="1.0" encoding="utf-8"?>
<sst xmlns="http://schemas.openxmlformats.org/spreadsheetml/2006/main" count="126" uniqueCount="80">
  <si>
    <t>Код</t>
  </si>
  <si>
    <t>Форма по ОКУД</t>
  </si>
  <si>
    <t>Муниципальное  общеобразовательное учреждение
Гимназия №6 муниципального образования г.Тихорецк</t>
  </si>
  <si>
    <t>по ОКПО</t>
  </si>
  <si>
    <t>наименование организации</t>
  </si>
  <si>
    <t>номер 
докумен
та</t>
  </si>
  <si>
    <t>Дата
составлен
ия</t>
  </si>
  <si>
    <t>ШТАТНОЕ РАСПИСАНИЕ</t>
  </si>
  <si>
    <t>на</t>
  </si>
  <si>
    <t>с</t>
  </si>
  <si>
    <t>период</t>
  </si>
  <si>
    <t xml:space="preserve">Структурное
подразделение                                                                                                                                                                                                                                      </t>
  </si>
  <si>
    <t>Должность 
(Специальность, 
профессия),
разряд, класс 
(категория)
квалификации</t>
  </si>
  <si>
    <t>количество 
штатных 
единиц</t>
  </si>
  <si>
    <t>Тарифная 
ставка
(оклад) и
пр.,руб.</t>
  </si>
  <si>
    <t>надбавки, руб</t>
  </si>
  <si>
    <t>За 
работу
 в
 ночное
 время</t>
  </si>
  <si>
    <t xml:space="preserve">За работу 
в праздничные
дни </t>
  </si>
  <si>
    <t>За работу 
с неблагоприятными условиями труда</t>
  </si>
  <si>
    <t xml:space="preserve">Всего,руб. (гр.5+гр.6
+гр.7+гр.8+гр.9+гр.10+гр11+гр12)*гр.4
</t>
  </si>
  <si>
    <t>Наименование</t>
  </si>
  <si>
    <t xml:space="preserve">код  </t>
  </si>
  <si>
    <t>%</t>
  </si>
  <si>
    <t>сумма</t>
  </si>
  <si>
    <t xml:space="preserve">Административный
персонал </t>
  </si>
  <si>
    <t>Директор</t>
  </si>
  <si>
    <t>Заместитель директора по
учебно-воспитательной
работе</t>
  </si>
  <si>
    <t>Заместитель директора по
учебно-методической
работе</t>
  </si>
  <si>
    <t>Заместитель директора по
воспитательной работе</t>
  </si>
  <si>
    <t>Заместитель директора по 
административно 
хозяйственной работе</t>
  </si>
  <si>
    <t>Заведующий библиотекой</t>
  </si>
  <si>
    <t xml:space="preserve">итого </t>
  </si>
  <si>
    <t xml:space="preserve"> </t>
  </si>
  <si>
    <t>Педагогический персонал</t>
  </si>
  <si>
    <t>Старший вожатый</t>
  </si>
  <si>
    <t>Специалист по кадрам</t>
  </si>
  <si>
    <t>Секретарь-машинистка</t>
  </si>
  <si>
    <t>Лаборант химкабинета</t>
  </si>
  <si>
    <t>Лаборант физкабинета</t>
  </si>
  <si>
    <t>Обслуживающий персонал</t>
  </si>
  <si>
    <t>Рабочий по комплексному
обслуживанию и 
ремонту зданий</t>
  </si>
  <si>
    <t>Сторож</t>
  </si>
  <si>
    <t xml:space="preserve"> Гардеробщик</t>
  </si>
  <si>
    <t>всего</t>
  </si>
  <si>
    <t xml:space="preserve">                             Руководитель кадровой службы        _______________________           _______________           ____________________________</t>
  </si>
  <si>
    <t xml:space="preserve">                             Главный бухгалтер                           _______________________           ____________________________</t>
  </si>
  <si>
    <t xml:space="preserve">                                                                                                                              личная подпись                                             расшифровка подписи</t>
  </si>
  <si>
    <t>Воспитатель</t>
  </si>
  <si>
    <t>Учитель-логопед</t>
  </si>
  <si>
    <t>Педагог-психолог</t>
  </si>
  <si>
    <t>Социальный педагог</t>
  </si>
  <si>
    <t>Инженер по охране труда</t>
  </si>
  <si>
    <t>Дворник</t>
  </si>
  <si>
    <t>Учебно
вспомогательный 
персонал</t>
  </si>
  <si>
    <t>Педагог дополнительного образования</t>
  </si>
  <si>
    <t xml:space="preserve">Унифицированная форма № Т-3
Утверждена  постановлением Госкомстата
России от 05.01.2004 № 1  </t>
  </si>
  <si>
    <t>Преподаватель-
организатор основ безопасности жизнедеятельности, допризывной подготовки</t>
  </si>
  <si>
    <t>Заместитель директора по финансово-экономической работе</t>
  </si>
  <si>
    <t>Главный бухгалтер</t>
  </si>
  <si>
    <t>Педагог дополнительного образования (гимназия)</t>
  </si>
  <si>
    <t>Кассир</t>
  </si>
  <si>
    <t xml:space="preserve">Примечание </t>
  </si>
  <si>
    <t>л</t>
  </si>
  <si>
    <t>Инженер (ведущий)</t>
  </si>
  <si>
    <t>Бухгалтер (2 категории)</t>
  </si>
  <si>
    <t>За работу в  гимназических классах</t>
  </si>
  <si>
    <t>Библиотекарь (1 категории)</t>
  </si>
  <si>
    <t xml:space="preserve">Инженер </t>
  </si>
  <si>
    <t>Вахтер</t>
  </si>
  <si>
    <t>Уборщик 
служебных
помещений</t>
  </si>
  <si>
    <t xml:space="preserve">УТВЕРЖДЕНО
Приказом
организации от  23.08.2008 г. №188
штат в количестве 57,59 единиц </t>
  </si>
  <si>
    <t>01.12.2008 по31.12.2008 года</t>
  </si>
  <si>
    <t>3.3</t>
  </si>
  <si>
    <t>3.1</t>
  </si>
  <si>
    <t>1.2</t>
  </si>
  <si>
    <t>2.1</t>
  </si>
  <si>
    <t>3.4</t>
  </si>
  <si>
    <t>3.2</t>
  </si>
  <si>
    <t>1.1</t>
  </si>
  <si>
    <t>% от оклада руководителя
ПКГ, уровень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</si>
</sst>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</numFmts>
  <fonts count="48">
    <font>
      <sz val="10"/>
      <name val="Arial Cyr"/>
      <family val="0"/>
    </font>
    <font>
      <sz val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 vertical="center"/>
    </xf>
    <xf numFmtId="2" fontId="0" fillId="0" borderId="11" xfId="0" applyNumberForma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vertical="center" wrapText="1"/>
    </xf>
    <xf numFmtId="164" fontId="0" fillId="0" borderId="11" xfId="0" applyNumberForma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vertical="center"/>
    </xf>
    <xf numFmtId="2" fontId="12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2" fontId="11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4" fontId="1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11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49" fontId="8" fillId="0" borderId="11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9" fontId="8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1" xfId="0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6;&#1082;&#1091;&#1084;&#1077;&#1085;&#1090;&#1099;%20&#1054;&#1083;&#1100;&#1075;&#1072;\&#1043;&#1048;&#1052;&#1053;&#1040;&#1047;&#1048;&#1071;%206\&#1089;&#1072;&#1081;&#1090;%20&#1075;&#1080;&#1084;&#1085;&#1072;&#1079;&#1080;&#1080;\&#1048;&#1085;&#1092;&#1086;&#1088;&#1084;&#1072;&#1094;&#1080;&#1103;%20&#1085;&#1072;%20&#1089;&#1072;&#1081;&#1090;\&#1053;&#1086;&#1074;&#1072;&#1103;%20&#1086;&#1087;&#1083;&#1072;&#1090;&#1072;%20&#1090;&#1088;&#1091;&#1076;&#1072;\&#1058;&#1072;&#1088;&#1080;&#1092;&#1080;&#1082;&#1072;&#1094;&#1080;&#1103;%20&#1085;&#1072;%2001.12.2008%20&#1075;&#1086;&#1076;&#1072;\&#1050;&#1088;&#1091;&#1078;&#1082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6;&#1082;&#1091;&#1084;&#1077;&#1085;&#1090;&#1099;%20&#1054;&#1083;&#1100;&#1075;&#1072;\&#1043;&#1048;&#1052;&#1053;&#1040;&#1047;&#1048;&#1071;%206\&#1089;&#1072;&#1081;&#1090;%20&#1075;&#1080;&#1084;&#1085;&#1072;&#1079;&#1080;&#1080;\&#1048;&#1085;&#1092;&#1086;&#1088;&#1084;&#1072;&#1094;&#1080;&#1103;%20&#1085;&#1072;%20&#1089;&#1072;&#1081;&#1090;\&#1053;&#1086;&#1074;&#1072;&#1103;%20&#1086;&#1087;&#1083;&#1072;&#1090;&#1072;%20&#1090;&#1088;&#1091;&#1076;&#1072;\&#1058;&#1072;&#1088;&#1080;&#1092;&#1080;&#1082;&#1072;&#1094;&#1080;&#1103;%20&#1085;&#1072;%2001.12.2008%20&#1075;&#1086;&#1076;&#1072;\&#1056;&#1072;&#1089;&#1095;&#1077;&#1090;%20&#1057;&#1090;&#1087;%20&#1085;&#1072;%2001.09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ужки"/>
      <sheetName val="Факульт"/>
    </sheetNames>
    <sheetDataSet>
      <sheetData sheetId="0">
        <row r="40">
          <cell r="K40">
            <v>16946.749999999996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п на 01.09.08"/>
      <sheetName val="Лист3 (3)"/>
      <sheetName val="Лист3 (2)"/>
    </sheetNames>
    <sheetDataSet>
      <sheetData sheetId="0">
        <row r="40">
          <cell r="D40">
            <v>232544.6678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S75"/>
  <sheetViews>
    <sheetView tabSelected="1" view="pageBreakPreview" zoomScale="80" zoomScaleSheetLayoutView="80" zoomScalePageLayoutView="0" workbookViewId="0" topLeftCell="A7">
      <selection activeCell="F21" sqref="F21"/>
    </sheetView>
  </sheetViews>
  <sheetFormatPr defaultColWidth="9.00390625" defaultRowHeight="12.75"/>
  <cols>
    <col min="1" max="1" width="21.25390625" style="0" customWidth="1"/>
    <col min="2" max="2" width="5.25390625" style="0" customWidth="1"/>
    <col min="3" max="3" width="37.375" style="11" customWidth="1"/>
    <col min="4" max="4" width="9.25390625" style="0" customWidth="1"/>
    <col min="5" max="5" width="10.875" style="0" customWidth="1"/>
    <col min="6" max="6" width="10.125" style="0" customWidth="1"/>
    <col min="7" max="9" width="5.75390625" style="0" customWidth="1"/>
    <col min="10" max="10" width="8.25390625" style="0" customWidth="1"/>
    <col min="11" max="11" width="10.75390625" style="0" customWidth="1"/>
    <col min="12" max="12" width="5.75390625" style="0" customWidth="1"/>
    <col min="13" max="13" width="9.625" style="0" customWidth="1"/>
    <col min="14" max="14" width="5.75390625" style="0" customWidth="1"/>
    <col min="15" max="15" width="9.00390625" style="0" customWidth="1"/>
    <col min="16" max="16" width="18.375" style="0" customWidth="1"/>
    <col min="17" max="17" width="11.25390625" style="39" customWidth="1"/>
    <col min="18" max="18" width="12.125" style="0" customWidth="1"/>
    <col min="19" max="19" width="10.25390625" style="0" bestFit="1" customWidth="1"/>
  </cols>
  <sheetData>
    <row r="1" spans="6:17" ht="12.75">
      <c r="F1" s="55" t="s">
        <v>55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6:17" ht="12.75"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6:17" ht="12.75"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5" ht="12.75">
      <c r="Q5" s="37" t="s">
        <v>0</v>
      </c>
    </row>
    <row r="6" spans="9:17" ht="12.75">
      <c r="I6" s="56" t="s">
        <v>1</v>
      </c>
      <c r="J6" s="56"/>
      <c r="K6" s="56"/>
      <c r="L6" s="56"/>
      <c r="M6" s="56"/>
      <c r="N6" s="56"/>
      <c r="O6" s="56"/>
      <c r="P6" s="57"/>
      <c r="Q6" s="37">
        <v>301017</v>
      </c>
    </row>
    <row r="7" spans="1:17" ht="41.25" customHeight="1">
      <c r="A7" s="58" t="s">
        <v>2</v>
      </c>
      <c r="B7" s="59"/>
      <c r="C7" s="59"/>
      <c r="D7" s="59"/>
      <c r="E7" s="59"/>
      <c r="F7" s="59"/>
      <c r="G7" s="59"/>
      <c r="H7" s="59"/>
      <c r="I7" s="56" t="s">
        <v>3</v>
      </c>
      <c r="J7" s="56"/>
      <c r="K7" s="56"/>
      <c r="L7" s="56"/>
      <c r="M7" s="56"/>
      <c r="N7" s="56"/>
      <c r="O7" s="56"/>
      <c r="P7" s="57"/>
      <c r="Q7" s="37"/>
    </row>
    <row r="8" spans="1:17" ht="12.75">
      <c r="A8" s="67" t="s">
        <v>4</v>
      </c>
      <c r="B8" s="67"/>
      <c r="C8" s="67"/>
      <c r="D8" s="67"/>
      <c r="E8" s="67"/>
      <c r="F8" s="67"/>
      <c r="G8" s="67"/>
      <c r="H8" s="67"/>
      <c r="I8" s="1"/>
      <c r="J8" s="1"/>
      <c r="K8" s="1"/>
      <c r="L8" s="1"/>
      <c r="M8" s="1"/>
      <c r="N8" s="1"/>
      <c r="O8" s="1"/>
      <c r="P8" s="2"/>
      <c r="Q8" s="38"/>
    </row>
    <row r="9" spans="1:17" ht="12.75">
      <c r="A9" s="4"/>
      <c r="B9" s="4"/>
      <c r="C9" s="12"/>
      <c r="D9" s="4"/>
      <c r="E9" s="4"/>
      <c r="F9" s="4"/>
      <c r="G9" s="4"/>
      <c r="H9" s="4"/>
      <c r="I9" s="1"/>
      <c r="J9" s="1"/>
      <c r="K9" s="1"/>
      <c r="L9" s="1"/>
      <c r="M9" s="1"/>
      <c r="N9" s="1"/>
      <c r="O9" s="1"/>
      <c r="P9" s="2"/>
      <c r="Q9" s="38"/>
    </row>
    <row r="10" spans="1:17" ht="41.25" customHeight="1">
      <c r="A10" s="4"/>
      <c r="B10" s="4"/>
      <c r="C10" s="12"/>
      <c r="D10" s="4"/>
      <c r="E10" s="16" t="s">
        <v>5</v>
      </c>
      <c r="F10" s="15" t="s">
        <v>6</v>
      </c>
      <c r="G10" s="4"/>
      <c r="H10" s="60" t="s">
        <v>70</v>
      </c>
      <c r="I10" s="61"/>
      <c r="J10" s="61"/>
      <c r="K10" s="61"/>
      <c r="L10" s="61"/>
      <c r="M10" s="61"/>
      <c r="N10" s="61"/>
      <c r="O10" s="61"/>
      <c r="P10" s="61"/>
      <c r="Q10" s="61"/>
    </row>
    <row r="11" spans="1:17" ht="12.75">
      <c r="A11" s="62" t="s">
        <v>7</v>
      </c>
      <c r="B11" s="62"/>
      <c r="C11" s="62"/>
      <c r="D11" s="36"/>
      <c r="E11" s="5">
        <v>1</v>
      </c>
      <c r="F11" s="40">
        <v>39683</v>
      </c>
      <c r="G11" s="4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7" ht="12.75">
      <c r="A12" s="4"/>
      <c r="B12" s="4"/>
      <c r="C12" s="12"/>
      <c r="D12" s="4"/>
      <c r="E12" s="4"/>
      <c r="F12" s="4"/>
      <c r="G12" s="4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ht="12.75">
      <c r="A13" s="1" t="s">
        <v>8</v>
      </c>
      <c r="B13" s="6" t="s">
        <v>9</v>
      </c>
      <c r="C13" s="27" t="s">
        <v>71</v>
      </c>
      <c r="D13" s="6"/>
      <c r="E13" s="6"/>
      <c r="F13" s="6"/>
      <c r="G13" s="6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ht="12.75">
      <c r="A14" s="1" t="s">
        <v>10</v>
      </c>
      <c r="B14" s="3"/>
      <c r="C14" s="13"/>
      <c r="D14" s="6"/>
      <c r="E14" s="6"/>
      <c r="F14" s="6"/>
      <c r="G14" s="6"/>
      <c r="H14" s="6"/>
      <c r="I14" s="1"/>
      <c r="J14" s="1"/>
      <c r="K14" s="1"/>
      <c r="L14" s="1"/>
      <c r="M14" s="1"/>
      <c r="N14" s="1"/>
      <c r="O14" s="1"/>
      <c r="P14" s="2"/>
      <c r="Q14" s="38"/>
    </row>
    <row r="15" ht="13.5" thickBot="1"/>
    <row r="16" spans="1:17" ht="13.5" thickBot="1">
      <c r="A16" s="63" t="s">
        <v>11</v>
      </c>
      <c r="B16" s="51"/>
      <c r="C16" s="64" t="s">
        <v>12</v>
      </c>
      <c r="D16" s="53" t="s">
        <v>79</v>
      </c>
      <c r="E16" s="53" t="s">
        <v>13</v>
      </c>
      <c r="F16" s="53" t="s">
        <v>14</v>
      </c>
      <c r="G16" s="51" t="s">
        <v>15</v>
      </c>
      <c r="H16" s="51"/>
      <c r="I16" s="51"/>
      <c r="J16" s="53" t="s">
        <v>16</v>
      </c>
      <c r="K16" s="53" t="s">
        <v>17</v>
      </c>
      <c r="L16" s="63" t="s">
        <v>65</v>
      </c>
      <c r="M16" s="63"/>
      <c r="N16" s="63" t="s">
        <v>18</v>
      </c>
      <c r="O16" s="63"/>
      <c r="P16" s="53" t="s">
        <v>19</v>
      </c>
      <c r="Q16" s="50" t="s">
        <v>61</v>
      </c>
    </row>
    <row r="17" spans="1:17" ht="13.5" thickBot="1">
      <c r="A17" s="51" t="s">
        <v>20</v>
      </c>
      <c r="B17" s="51" t="s">
        <v>21</v>
      </c>
      <c r="C17" s="64"/>
      <c r="D17" s="53"/>
      <c r="E17" s="53"/>
      <c r="F17" s="53"/>
      <c r="G17" s="52"/>
      <c r="H17" s="51"/>
      <c r="I17" s="51"/>
      <c r="J17" s="53"/>
      <c r="K17" s="53"/>
      <c r="L17" s="63"/>
      <c r="M17" s="63"/>
      <c r="N17" s="63"/>
      <c r="O17" s="63"/>
      <c r="P17" s="53"/>
      <c r="Q17" s="50"/>
    </row>
    <row r="18" spans="1:17" ht="63" customHeight="1" thickBot="1">
      <c r="A18" s="51"/>
      <c r="B18" s="51"/>
      <c r="C18" s="64"/>
      <c r="D18" s="53"/>
      <c r="E18" s="53"/>
      <c r="F18" s="53"/>
      <c r="G18" s="52"/>
      <c r="H18" s="51"/>
      <c r="I18" s="51"/>
      <c r="J18" s="53"/>
      <c r="K18" s="53"/>
      <c r="L18" s="7" t="s">
        <v>22</v>
      </c>
      <c r="M18" s="8" t="s">
        <v>23</v>
      </c>
      <c r="N18" s="7" t="s">
        <v>22</v>
      </c>
      <c r="O18" s="8" t="s">
        <v>23</v>
      </c>
      <c r="P18" s="53"/>
      <c r="Q18" s="50"/>
    </row>
    <row r="19" spans="1:17" ht="13.5" thickBot="1">
      <c r="A19" s="9">
        <v>1</v>
      </c>
      <c r="B19" s="9">
        <v>2</v>
      </c>
      <c r="C19" s="14">
        <v>3</v>
      </c>
      <c r="D19" s="9"/>
      <c r="E19" s="9">
        <v>4</v>
      </c>
      <c r="F19" s="9">
        <v>5</v>
      </c>
      <c r="G19" s="9">
        <v>6</v>
      </c>
      <c r="H19" s="9">
        <v>7</v>
      </c>
      <c r="I19" s="9">
        <v>8</v>
      </c>
      <c r="J19" s="9">
        <v>9</v>
      </c>
      <c r="K19" s="9">
        <v>10</v>
      </c>
      <c r="L19" s="66">
        <v>11</v>
      </c>
      <c r="M19" s="66"/>
      <c r="N19" s="66">
        <v>12</v>
      </c>
      <c r="O19" s="66"/>
      <c r="P19" s="9">
        <v>13</v>
      </c>
      <c r="Q19" s="9">
        <v>14</v>
      </c>
    </row>
    <row r="20" spans="1:17" ht="26.25" thickBot="1">
      <c r="A20" s="17" t="s">
        <v>24</v>
      </c>
      <c r="B20" s="8"/>
      <c r="C20" s="18" t="s">
        <v>25</v>
      </c>
      <c r="D20" s="44"/>
      <c r="E20" s="8">
        <v>1</v>
      </c>
      <c r="F20" s="19"/>
      <c r="G20" s="8"/>
      <c r="H20" s="8"/>
      <c r="I20" s="8"/>
      <c r="J20" s="8"/>
      <c r="K20" s="8"/>
      <c r="L20" s="8"/>
      <c r="M20" s="8">
        <f>F20*L20%</f>
        <v>0</v>
      </c>
      <c r="N20" s="8"/>
      <c r="O20" s="19">
        <f>F20*N20%</f>
        <v>0</v>
      </c>
      <c r="P20" s="20">
        <f>F20*E20</f>
        <v>0</v>
      </c>
      <c r="Q20" s="41">
        <v>10000</v>
      </c>
    </row>
    <row r="21" spans="1:17" ht="36.75" thickBot="1">
      <c r="A21" s="17"/>
      <c r="B21" s="8"/>
      <c r="C21" s="21" t="s">
        <v>26</v>
      </c>
      <c r="D21" s="48">
        <v>0.8</v>
      </c>
      <c r="E21" s="22">
        <v>1</v>
      </c>
      <c r="F21" s="19"/>
      <c r="G21" s="8"/>
      <c r="H21" s="8"/>
      <c r="I21" s="8"/>
      <c r="J21" s="8"/>
      <c r="K21" s="8"/>
      <c r="L21" s="8"/>
      <c r="M21" s="8">
        <v>0</v>
      </c>
      <c r="N21" s="8"/>
      <c r="O21" s="19">
        <v>0</v>
      </c>
      <c r="P21" s="20">
        <f aca="true" t="shared" si="0" ref="P21:P29">(F21+G21+H21+I21+J21+K21+M21+O21)*E21</f>
        <v>0</v>
      </c>
      <c r="Q21" s="42"/>
    </row>
    <row r="22" spans="1:17" ht="36.75" thickBot="1">
      <c r="A22" s="17"/>
      <c r="B22" s="8"/>
      <c r="C22" s="21" t="s">
        <v>26</v>
      </c>
      <c r="D22" s="48">
        <v>0.8</v>
      </c>
      <c r="E22" s="19">
        <v>0.75</v>
      </c>
      <c r="F22" s="19"/>
      <c r="G22" s="8"/>
      <c r="H22" s="8"/>
      <c r="I22" s="8"/>
      <c r="J22" s="8"/>
      <c r="K22" s="8"/>
      <c r="L22" s="8"/>
      <c r="M22" s="8">
        <v>0</v>
      </c>
      <c r="N22" s="8"/>
      <c r="O22" s="19">
        <v>0</v>
      </c>
      <c r="P22" s="20">
        <f t="shared" si="0"/>
        <v>0</v>
      </c>
      <c r="Q22" s="42"/>
    </row>
    <row r="23" spans="1:17" ht="36.75" thickBot="1">
      <c r="A23" s="17"/>
      <c r="B23" s="8"/>
      <c r="C23" s="21" t="s">
        <v>27</v>
      </c>
      <c r="D23" s="48">
        <v>0.8</v>
      </c>
      <c r="E23" s="8">
        <v>1</v>
      </c>
      <c r="F23" s="19"/>
      <c r="G23" s="8"/>
      <c r="H23" s="8"/>
      <c r="I23" s="8"/>
      <c r="J23" s="8"/>
      <c r="K23" s="8"/>
      <c r="L23" s="8"/>
      <c r="M23" s="8">
        <v>0</v>
      </c>
      <c r="N23" s="8"/>
      <c r="O23" s="19">
        <v>0</v>
      </c>
      <c r="P23" s="20">
        <f t="shared" si="0"/>
        <v>0</v>
      </c>
      <c r="Q23" s="42"/>
    </row>
    <row r="24" spans="1:17" ht="36.75" thickBot="1">
      <c r="A24" s="17"/>
      <c r="B24" s="8"/>
      <c r="C24" s="21" t="s">
        <v>27</v>
      </c>
      <c r="D24" s="48">
        <v>0.8</v>
      </c>
      <c r="E24" s="8">
        <v>0.75</v>
      </c>
      <c r="F24" s="19"/>
      <c r="G24" s="8"/>
      <c r="H24" s="8"/>
      <c r="I24" s="8"/>
      <c r="J24" s="8"/>
      <c r="K24" s="8"/>
      <c r="L24" s="8"/>
      <c r="M24" s="8">
        <v>0</v>
      </c>
      <c r="N24" s="8"/>
      <c r="O24" s="19">
        <v>0</v>
      </c>
      <c r="P24" s="20">
        <f t="shared" si="0"/>
        <v>0</v>
      </c>
      <c r="Q24" s="42"/>
    </row>
    <row r="25" spans="1:17" ht="24.75" thickBot="1">
      <c r="A25" s="17"/>
      <c r="B25" s="8"/>
      <c r="C25" s="21" t="s">
        <v>28</v>
      </c>
      <c r="D25" s="48">
        <v>0.8</v>
      </c>
      <c r="E25" s="8">
        <v>1</v>
      </c>
      <c r="F25" s="19"/>
      <c r="G25" s="8"/>
      <c r="H25" s="8"/>
      <c r="I25" s="8"/>
      <c r="J25" s="8"/>
      <c r="K25" s="8"/>
      <c r="L25" s="8"/>
      <c r="M25" s="8">
        <v>0</v>
      </c>
      <c r="N25" s="8"/>
      <c r="O25" s="19">
        <v>0</v>
      </c>
      <c r="P25" s="20">
        <f t="shared" si="0"/>
        <v>0</v>
      </c>
      <c r="Q25" s="42"/>
    </row>
    <row r="26" spans="1:17" ht="36.75" thickBot="1">
      <c r="A26" s="17"/>
      <c r="B26" s="8"/>
      <c r="C26" s="21" t="s">
        <v>29</v>
      </c>
      <c r="D26" s="48">
        <v>0.75</v>
      </c>
      <c r="E26" s="8">
        <v>1</v>
      </c>
      <c r="F26" s="19"/>
      <c r="G26" s="8"/>
      <c r="H26" s="8"/>
      <c r="I26" s="8"/>
      <c r="J26" s="8"/>
      <c r="K26" s="8"/>
      <c r="L26" s="8"/>
      <c r="M26" s="8">
        <f>F26*L26%</f>
        <v>0</v>
      </c>
      <c r="N26" s="8"/>
      <c r="O26" s="19">
        <f>F26*N26%</f>
        <v>0</v>
      </c>
      <c r="P26" s="20">
        <f t="shared" si="0"/>
        <v>0</v>
      </c>
      <c r="Q26" s="42"/>
    </row>
    <row r="27" spans="1:17" ht="24.75" thickBot="1">
      <c r="A27" s="17"/>
      <c r="B27" s="8"/>
      <c r="C27" s="21" t="s">
        <v>57</v>
      </c>
      <c r="D27" s="48">
        <v>0.75</v>
      </c>
      <c r="E27" s="8">
        <v>1</v>
      </c>
      <c r="F27" s="19"/>
      <c r="G27" s="8"/>
      <c r="H27" s="8"/>
      <c r="I27" s="8"/>
      <c r="J27" s="8"/>
      <c r="K27" s="8"/>
      <c r="L27" s="8"/>
      <c r="M27" s="8">
        <f>F27*L27%</f>
        <v>0</v>
      </c>
      <c r="N27" s="8"/>
      <c r="O27" s="19">
        <f>F27*N27%</f>
        <v>0</v>
      </c>
      <c r="P27" s="20">
        <f t="shared" si="0"/>
        <v>0</v>
      </c>
      <c r="Q27" s="42"/>
    </row>
    <row r="28" spans="1:17" ht="13.5" thickBot="1">
      <c r="A28" s="17"/>
      <c r="B28" s="8"/>
      <c r="C28" s="21" t="s">
        <v>58</v>
      </c>
      <c r="D28" s="48">
        <v>0.7</v>
      </c>
      <c r="E28" s="8">
        <v>1</v>
      </c>
      <c r="F28" s="19"/>
      <c r="G28" s="8"/>
      <c r="H28" s="8"/>
      <c r="I28" s="8"/>
      <c r="J28" s="8"/>
      <c r="K28" s="8"/>
      <c r="L28" s="8"/>
      <c r="M28" s="8">
        <f>F28*L28%</f>
        <v>0</v>
      </c>
      <c r="N28" s="8"/>
      <c r="O28" s="19">
        <f>F28*N28%</f>
        <v>0</v>
      </c>
      <c r="P28" s="20">
        <f t="shared" si="0"/>
        <v>0</v>
      </c>
      <c r="Q28" s="42"/>
    </row>
    <row r="29" spans="1:17" ht="13.5" thickBot="1">
      <c r="A29" s="17"/>
      <c r="B29" s="8"/>
      <c r="C29" s="21" t="s">
        <v>30</v>
      </c>
      <c r="D29" s="48">
        <v>0.7</v>
      </c>
      <c r="E29" s="8">
        <v>1</v>
      </c>
      <c r="F29" s="19"/>
      <c r="G29" s="8"/>
      <c r="H29" s="8"/>
      <c r="I29" s="8"/>
      <c r="J29" s="8"/>
      <c r="K29" s="8"/>
      <c r="L29" s="8"/>
      <c r="M29" s="8">
        <v>0</v>
      </c>
      <c r="N29" s="8"/>
      <c r="O29" s="19">
        <v>0</v>
      </c>
      <c r="P29" s="20">
        <f t="shared" si="0"/>
        <v>0</v>
      </c>
      <c r="Q29" s="42"/>
    </row>
    <row r="30" spans="1:17" s="33" customFormat="1" ht="16.5" thickBot="1">
      <c r="A30" s="28"/>
      <c r="B30" s="28"/>
      <c r="C30" s="29" t="s">
        <v>31</v>
      </c>
      <c r="D30" s="28"/>
      <c r="E30" s="32">
        <f>SUM(E20:E29)</f>
        <v>9.5</v>
      </c>
      <c r="F30" s="32"/>
      <c r="G30" s="32">
        <f aca="true" t="shared" si="1" ref="G30:P30">SUM(G20:G29)</f>
        <v>0</v>
      </c>
      <c r="H30" s="32">
        <f t="shared" si="1"/>
        <v>0</v>
      </c>
      <c r="I30" s="32">
        <f t="shared" si="1"/>
        <v>0</v>
      </c>
      <c r="J30" s="32">
        <f t="shared" si="1"/>
        <v>0</v>
      </c>
      <c r="K30" s="32">
        <f t="shared" si="1"/>
        <v>0</v>
      </c>
      <c r="L30" s="32">
        <f t="shared" si="1"/>
        <v>0</v>
      </c>
      <c r="M30" s="32">
        <f t="shared" si="1"/>
        <v>0</v>
      </c>
      <c r="N30" s="32">
        <f t="shared" si="1"/>
        <v>0</v>
      </c>
      <c r="O30" s="32">
        <f t="shared" si="1"/>
        <v>0</v>
      </c>
      <c r="P30" s="32">
        <f t="shared" si="1"/>
        <v>0</v>
      </c>
      <c r="Q30" s="32">
        <f>Q20</f>
        <v>10000</v>
      </c>
    </row>
    <row r="31" spans="1:17" ht="26.25" thickBot="1">
      <c r="A31" s="24" t="s">
        <v>33</v>
      </c>
      <c r="B31" s="8"/>
      <c r="C31" s="21" t="s">
        <v>47</v>
      </c>
      <c r="D31" s="45" t="s">
        <v>72</v>
      </c>
      <c r="E31" s="8">
        <v>1.5</v>
      </c>
      <c r="F31" s="8"/>
      <c r="G31" s="8"/>
      <c r="H31" s="8"/>
      <c r="I31" s="8"/>
      <c r="J31" s="8"/>
      <c r="K31" s="8"/>
      <c r="L31" s="8"/>
      <c r="M31" s="8"/>
      <c r="N31" s="8"/>
      <c r="O31" s="19">
        <f>F31*N31%</f>
        <v>0</v>
      </c>
      <c r="P31" s="20">
        <f aca="true" t="shared" si="2" ref="P31:P44">(F31+G31+H31+I31+J31+K31+M31+O31)*E31</f>
        <v>0</v>
      </c>
      <c r="Q31" s="42"/>
    </row>
    <row r="32" spans="1:18" ht="13.5" thickBot="1">
      <c r="A32" s="8"/>
      <c r="B32" s="8"/>
      <c r="C32" s="18" t="s">
        <v>47</v>
      </c>
      <c r="D32" s="46" t="s">
        <v>72</v>
      </c>
      <c r="E32" s="8">
        <v>1.5</v>
      </c>
      <c r="F32" s="8"/>
      <c r="G32" s="8"/>
      <c r="H32" s="8"/>
      <c r="I32" s="8"/>
      <c r="J32" s="8"/>
      <c r="K32" s="8"/>
      <c r="L32" s="8"/>
      <c r="M32" s="8"/>
      <c r="N32" s="8"/>
      <c r="O32" s="19">
        <f>F32*N32%</f>
        <v>0</v>
      </c>
      <c r="P32" s="20">
        <f t="shared" si="2"/>
        <v>0</v>
      </c>
      <c r="Q32" s="42"/>
      <c r="R32">
        <f aca="true" t="shared" si="3" ref="R32:R44">M32*E32</f>
        <v>0</v>
      </c>
    </row>
    <row r="33" spans="1:18" ht="48.75" thickBot="1">
      <c r="A33" s="8"/>
      <c r="B33" s="8"/>
      <c r="C33" s="21" t="s">
        <v>56</v>
      </c>
      <c r="D33" s="46" t="s">
        <v>76</v>
      </c>
      <c r="E33" s="8">
        <v>1</v>
      </c>
      <c r="F33" s="8"/>
      <c r="G33" s="8"/>
      <c r="H33" s="8"/>
      <c r="I33" s="8"/>
      <c r="J33" s="8"/>
      <c r="K33" s="8"/>
      <c r="L33" s="8"/>
      <c r="M33" s="8"/>
      <c r="N33" s="8"/>
      <c r="O33" s="19">
        <v>0</v>
      </c>
      <c r="P33" s="20">
        <f t="shared" si="2"/>
        <v>0</v>
      </c>
      <c r="Q33" s="42"/>
      <c r="R33">
        <f t="shared" si="3"/>
        <v>0</v>
      </c>
    </row>
    <row r="34" spans="1:18" ht="13.5" thickBot="1">
      <c r="A34" s="8"/>
      <c r="B34" s="8"/>
      <c r="C34" s="21" t="s">
        <v>48</v>
      </c>
      <c r="D34" s="46" t="s">
        <v>76</v>
      </c>
      <c r="E34" s="8">
        <v>1</v>
      </c>
      <c r="F34" s="8"/>
      <c r="G34" s="8"/>
      <c r="H34" s="8"/>
      <c r="I34" s="8"/>
      <c r="J34" s="8"/>
      <c r="K34" s="8"/>
      <c r="L34" s="8"/>
      <c r="M34" s="8"/>
      <c r="N34" s="8"/>
      <c r="O34" s="19">
        <v>0</v>
      </c>
      <c r="P34" s="20">
        <f t="shared" si="2"/>
        <v>0</v>
      </c>
      <c r="Q34" s="42"/>
      <c r="R34">
        <f t="shared" si="3"/>
        <v>0</v>
      </c>
    </row>
    <row r="35" spans="1:18" ht="13.5" thickBot="1">
      <c r="A35" s="8"/>
      <c r="B35" s="8"/>
      <c r="C35" s="21" t="s">
        <v>49</v>
      </c>
      <c r="D35" s="46" t="s">
        <v>72</v>
      </c>
      <c r="E35" s="8">
        <v>1</v>
      </c>
      <c r="F35" s="8"/>
      <c r="G35" s="8"/>
      <c r="H35" s="8"/>
      <c r="I35" s="8"/>
      <c r="J35" s="8"/>
      <c r="K35" s="8"/>
      <c r="L35" s="8"/>
      <c r="M35" s="8"/>
      <c r="N35" s="8"/>
      <c r="O35" s="19">
        <v>0</v>
      </c>
      <c r="P35" s="20">
        <f t="shared" si="2"/>
        <v>0</v>
      </c>
      <c r="Q35" s="42"/>
      <c r="R35">
        <f t="shared" si="3"/>
        <v>0</v>
      </c>
    </row>
    <row r="36" spans="1:18" ht="13.5" thickBot="1">
      <c r="A36" s="8"/>
      <c r="B36" s="8"/>
      <c r="C36" s="21" t="s">
        <v>49</v>
      </c>
      <c r="D36" s="46" t="s">
        <v>72</v>
      </c>
      <c r="E36" s="8">
        <v>0.5</v>
      </c>
      <c r="F36" s="8"/>
      <c r="G36" s="8"/>
      <c r="H36" s="8"/>
      <c r="I36" s="8"/>
      <c r="J36" s="8"/>
      <c r="K36" s="8"/>
      <c r="L36" s="8"/>
      <c r="M36" s="8"/>
      <c r="N36" s="8"/>
      <c r="O36" s="19">
        <v>0</v>
      </c>
      <c r="P36" s="20">
        <f t="shared" si="2"/>
        <v>0</v>
      </c>
      <c r="Q36" s="42"/>
      <c r="R36">
        <f t="shared" si="3"/>
        <v>0</v>
      </c>
    </row>
    <row r="37" spans="1:18" ht="13.5" thickBot="1">
      <c r="A37" s="8"/>
      <c r="B37" s="8"/>
      <c r="C37" s="21" t="s">
        <v>50</v>
      </c>
      <c r="D37" s="46" t="s">
        <v>77</v>
      </c>
      <c r="E37" s="8">
        <v>1</v>
      </c>
      <c r="F37" s="8"/>
      <c r="G37" s="8"/>
      <c r="H37" s="8"/>
      <c r="I37" s="8"/>
      <c r="J37" s="8"/>
      <c r="K37" s="8"/>
      <c r="L37" s="8"/>
      <c r="M37" s="8"/>
      <c r="N37" s="8"/>
      <c r="O37" s="19">
        <v>0</v>
      </c>
      <c r="P37" s="20">
        <f t="shared" si="2"/>
        <v>0</v>
      </c>
      <c r="Q37" s="42"/>
      <c r="R37">
        <f t="shared" si="3"/>
        <v>0</v>
      </c>
    </row>
    <row r="38" spans="1:18" ht="24.75" thickBot="1">
      <c r="A38" s="8"/>
      <c r="B38" s="8"/>
      <c r="C38" s="21" t="s">
        <v>59</v>
      </c>
      <c r="D38" s="46" t="s">
        <v>77</v>
      </c>
      <c r="E38" s="8">
        <v>1.17</v>
      </c>
      <c r="F38" s="8"/>
      <c r="G38" s="8"/>
      <c r="H38" s="8"/>
      <c r="I38" s="8"/>
      <c r="J38" s="8"/>
      <c r="K38" s="8"/>
      <c r="L38" s="8">
        <v>15</v>
      </c>
      <c r="M38" s="8">
        <f>F38*0.15</f>
        <v>0</v>
      </c>
      <c r="N38" s="8"/>
      <c r="O38" s="19"/>
      <c r="P38" s="20">
        <f t="shared" si="2"/>
        <v>0</v>
      </c>
      <c r="Q38" s="42"/>
      <c r="R38">
        <f t="shared" si="3"/>
        <v>0</v>
      </c>
    </row>
    <row r="39" spans="1:18" ht="24.75" thickBot="1">
      <c r="A39" s="8"/>
      <c r="B39" s="8"/>
      <c r="C39" s="21" t="s">
        <v>59</v>
      </c>
      <c r="D39" s="46" t="s">
        <v>77</v>
      </c>
      <c r="E39" s="8">
        <v>0.56</v>
      </c>
      <c r="F39" s="8"/>
      <c r="G39" s="8"/>
      <c r="H39" s="8"/>
      <c r="I39" s="8"/>
      <c r="J39" s="8"/>
      <c r="K39" s="8"/>
      <c r="L39" s="8">
        <v>15</v>
      </c>
      <c r="M39" s="8">
        <f>F39*0.15</f>
        <v>0</v>
      </c>
      <c r="N39" s="8"/>
      <c r="O39" s="19"/>
      <c r="P39" s="20">
        <f t="shared" si="2"/>
        <v>0</v>
      </c>
      <c r="Q39" s="42"/>
      <c r="R39">
        <f t="shared" si="3"/>
        <v>0</v>
      </c>
    </row>
    <row r="40" spans="1:18" ht="24.75" thickBot="1">
      <c r="A40" s="8"/>
      <c r="B40" s="8"/>
      <c r="C40" s="21" t="s">
        <v>59</v>
      </c>
      <c r="D40" s="46" t="s">
        <v>77</v>
      </c>
      <c r="E40" s="8">
        <v>0.12</v>
      </c>
      <c r="F40" s="8"/>
      <c r="G40" s="8"/>
      <c r="H40" s="8"/>
      <c r="I40" s="8"/>
      <c r="J40" s="8"/>
      <c r="K40" s="8"/>
      <c r="L40" s="8">
        <v>15</v>
      </c>
      <c r="M40" s="8">
        <f>F40*0.15</f>
        <v>0</v>
      </c>
      <c r="N40" s="8"/>
      <c r="O40" s="19"/>
      <c r="P40" s="20">
        <f t="shared" si="2"/>
        <v>0</v>
      </c>
      <c r="Q40" s="42"/>
      <c r="R40">
        <f t="shared" si="3"/>
        <v>0</v>
      </c>
    </row>
    <row r="41" spans="1:18" ht="24.75" thickBot="1">
      <c r="A41" s="8"/>
      <c r="B41" s="8"/>
      <c r="C41" s="21" t="s">
        <v>59</v>
      </c>
      <c r="D41" s="46" t="s">
        <v>77</v>
      </c>
      <c r="E41" s="8">
        <v>0.1</v>
      </c>
      <c r="F41" s="8"/>
      <c r="G41" s="8"/>
      <c r="H41" s="8"/>
      <c r="I41" s="8"/>
      <c r="J41" s="8"/>
      <c r="K41" s="8"/>
      <c r="L41" s="8">
        <v>15</v>
      </c>
      <c r="M41" s="8">
        <f>F41*0.15</f>
        <v>0</v>
      </c>
      <c r="N41" s="8"/>
      <c r="O41" s="19"/>
      <c r="P41" s="20">
        <f t="shared" si="2"/>
        <v>0</v>
      </c>
      <c r="Q41" s="42"/>
      <c r="R41">
        <f t="shared" si="3"/>
        <v>0</v>
      </c>
    </row>
    <row r="42" spans="1:18" ht="13.5" thickBot="1">
      <c r="A42" s="8"/>
      <c r="B42" s="8"/>
      <c r="C42" s="21" t="s">
        <v>54</v>
      </c>
      <c r="D42" s="46" t="s">
        <v>77</v>
      </c>
      <c r="E42" s="8">
        <v>1</v>
      </c>
      <c r="F42" s="8"/>
      <c r="G42" s="8"/>
      <c r="H42" s="8"/>
      <c r="I42" s="8"/>
      <c r="J42" s="8"/>
      <c r="K42" s="8"/>
      <c r="L42" s="8"/>
      <c r="M42" s="8"/>
      <c r="N42" s="8"/>
      <c r="O42" s="19"/>
      <c r="P42" s="20">
        <f t="shared" si="2"/>
        <v>0</v>
      </c>
      <c r="Q42" s="42"/>
      <c r="R42">
        <f t="shared" si="3"/>
        <v>0</v>
      </c>
    </row>
    <row r="43" spans="1:18" ht="13.5" thickBot="1">
      <c r="A43" s="8"/>
      <c r="B43" s="8"/>
      <c r="C43" s="21" t="s">
        <v>54</v>
      </c>
      <c r="D43" s="46" t="s">
        <v>77</v>
      </c>
      <c r="E43" s="8">
        <v>0.36</v>
      </c>
      <c r="F43" s="8"/>
      <c r="G43" s="8"/>
      <c r="H43" s="8"/>
      <c r="I43" s="8"/>
      <c r="J43" s="8"/>
      <c r="K43" s="8"/>
      <c r="L43" s="8"/>
      <c r="M43" s="8"/>
      <c r="N43" s="8"/>
      <c r="O43" s="19"/>
      <c r="P43" s="20">
        <f t="shared" si="2"/>
        <v>0</v>
      </c>
      <c r="Q43" s="42"/>
      <c r="R43">
        <f t="shared" si="3"/>
        <v>0</v>
      </c>
    </row>
    <row r="44" spans="1:19" ht="13.5" thickBot="1">
      <c r="A44" s="8"/>
      <c r="B44" s="8"/>
      <c r="C44" s="21" t="s">
        <v>54</v>
      </c>
      <c r="D44" s="46" t="s">
        <v>77</v>
      </c>
      <c r="E44" s="8">
        <v>0.28</v>
      </c>
      <c r="F44" s="8"/>
      <c r="G44" s="8"/>
      <c r="H44" s="8"/>
      <c r="I44" s="8"/>
      <c r="J44" s="8"/>
      <c r="K44" s="8"/>
      <c r="L44" s="8"/>
      <c r="M44" s="8"/>
      <c r="N44" s="8"/>
      <c r="O44" s="19"/>
      <c r="P44" s="20">
        <f t="shared" si="2"/>
        <v>0</v>
      </c>
      <c r="Q44" s="42"/>
      <c r="R44">
        <f t="shared" si="3"/>
        <v>0</v>
      </c>
      <c r="S44" s="10">
        <f>P38+P39+P40+P41+P42+P43+P44</f>
        <v>0</v>
      </c>
    </row>
    <row r="45" spans="1:19" s="33" customFormat="1" ht="16.5" thickBot="1">
      <c r="A45" s="28"/>
      <c r="B45" s="28"/>
      <c r="C45" s="29" t="s">
        <v>31</v>
      </c>
      <c r="D45" s="43"/>
      <c r="E45" s="32">
        <f>SUM(E31:E44)</f>
        <v>11.089999999999998</v>
      </c>
      <c r="F45" s="32"/>
      <c r="G45" s="32">
        <f>SUM(G31:G44)</f>
        <v>0</v>
      </c>
      <c r="H45" s="32">
        <f>SUM(H31:H44)</f>
        <v>0</v>
      </c>
      <c r="I45" s="32">
        <f>SUM(I31:I44)</f>
        <v>0</v>
      </c>
      <c r="J45" s="32">
        <f>SUM(J31:J44)</f>
        <v>0</v>
      </c>
      <c r="K45" s="32">
        <f>SUM(K31:K44)</f>
        <v>0</v>
      </c>
      <c r="L45" s="32">
        <v>0</v>
      </c>
      <c r="M45" s="32">
        <f>SUM(M31:M44)</f>
        <v>0</v>
      </c>
      <c r="N45" s="32">
        <f>SUM(N31:N44)</f>
        <v>0</v>
      </c>
      <c r="O45" s="32">
        <f>SUM(O31:O44)</f>
        <v>0</v>
      </c>
      <c r="P45" s="32">
        <f>SUM(P31:P44)</f>
        <v>0</v>
      </c>
      <c r="Q45" s="28"/>
      <c r="S45" s="34">
        <f>S44-'[1]Кружки'!$K$40</f>
        <v>-16946.749999999996</v>
      </c>
    </row>
    <row r="46" spans="1:17" ht="39" thickBot="1">
      <c r="A46" s="17" t="s">
        <v>53</v>
      </c>
      <c r="B46" s="8"/>
      <c r="C46" s="18" t="s">
        <v>34</v>
      </c>
      <c r="D46" s="46" t="s">
        <v>73</v>
      </c>
      <c r="E46" s="8">
        <v>2</v>
      </c>
      <c r="F46" s="8"/>
      <c r="G46" s="8"/>
      <c r="H46" s="8"/>
      <c r="I46" s="8"/>
      <c r="J46" s="8"/>
      <c r="K46" s="8"/>
      <c r="L46" s="8"/>
      <c r="M46" s="8">
        <f>F46*L46%</f>
        <v>0</v>
      </c>
      <c r="N46" s="8" t="s">
        <v>32</v>
      </c>
      <c r="O46" s="19">
        <v>0</v>
      </c>
      <c r="P46" s="20">
        <f aca="true" t="shared" si="4" ref="P46:P56">(F46+G46+H46+I46+J46+K46+M46+O46)*E46</f>
        <v>0</v>
      </c>
      <c r="Q46" s="42"/>
    </row>
    <row r="47" spans="1:17" ht="13.5" thickBot="1">
      <c r="A47" s="8"/>
      <c r="B47" s="8"/>
      <c r="C47" s="18" t="s">
        <v>51</v>
      </c>
      <c r="D47" s="46" t="s">
        <v>73</v>
      </c>
      <c r="E47" s="8">
        <v>1</v>
      </c>
      <c r="F47" s="8"/>
      <c r="G47" s="8"/>
      <c r="H47" s="8"/>
      <c r="I47" s="8"/>
      <c r="J47" s="8"/>
      <c r="K47" s="8"/>
      <c r="L47" s="8"/>
      <c r="M47" s="8">
        <v>0</v>
      </c>
      <c r="N47" s="8"/>
      <c r="O47" s="19">
        <v>0</v>
      </c>
      <c r="P47" s="20">
        <f t="shared" si="4"/>
        <v>0</v>
      </c>
      <c r="Q47" s="42"/>
    </row>
    <row r="48" spans="1:17" ht="13.5" thickBot="1">
      <c r="A48" s="8"/>
      <c r="B48" s="8"/>
      <c r="C48" s="21" t="s">
        <v>35</v>
      </c>
      <c r="D48" s="46" t="s">
        <v>73</v>
      </c>
      <c r="E48" s="8">
        <v>1</v>
      </c>
      <c r="F48" s="8"/>
      <c r="G48" s="8"/>
      <c r="H48" s="8"/>
      <c r="I48" s="8"/>
      <c r="J48" s="8"/>
      <c r="K48" s="8"/>
      <c r="L48" s="8"/>
      <c r="M48" s="8">
        <f>F48*L48%</f>
        <v>0</v>
      </c>
      <c r="N48" s="8"/>
      <c r="O48" s="19">
        <f>F48*N48%</f>
        <v>0</v>
      </c>
      <c r="P48" s="20">
        <f t="shared" si="4"/>
        <v>0</v>
      </c>
      <c r="Q48" s="42"/>
    </row>
    <row r="49" spans="1:17" ht="13.5" thickBot="1">
      <c r="A49" s="8"/>
      <c r="B49" s="8"/>
      <c r="C49" s="21" t="s">
        <v>36</v>
      </c>
      <c r="D49" s="46" t="s">
        <v>74</v>
      </c>
      <c r="E49" s="8">
        <v>1</v>
      </c>
      <c r="F49" s="8"/>
      <c r="G49" s="8"/>
      <c r="H49" s="8"/>
      <c r="I49" s="8"/>
      <c r="J49" s="8"/>
      <c r="K49" s="8"/>
      <c r="L49" s="8"/>
      <c r="M49" s="8">
        <v>0</v>
      </c>
      <c r="N49" s="8"/>
      <c r="O49" s="19">
        <v>0</v>
      </c>
      <c r="P49" s="20">
        <f t="shared" si="4"/>
        <v>0</v>
      </c>
      <c r="Q49" s="42"/>
    </row>
    <row r="50" spans="1:18" ht="13.5" thickBot="1">
      <c r="A50" s="8"/>
      <c r="B50" s="8"/>
      <c r="C50" s="21" t="s">
        <v>37</v>
      </c>
      <c r="D50" s="46" t="s">
        <v>75</v>
      </c>
      <c r="E50" s="8">
        <v>1</v>
      </c>
      <c r="F50" s="8"/>
      <c r="G50" s="8"/>
      <c r="H50" s="8"/>
      <c r="I50" s="8"/>
      <c r="J50" s="8"/>
      <c r="K50" s="8"/>
      <c r="L50" s="8"/>
      <c r="M50" s="8">
        <v>0</v>
      </c>
      <c r="N50" s="8">
        <v>12</v>
      </c>
      <c r="O50" s="19">
        <f>F50*0.12</f>
        <v>0</v>
      </c>
      <c r="P50" s="20">
        <f t="shared" si="4"/>
        <v>0</v>
      </c>
      <c r="Q50" s="42"/>
      <c r="R50">
        <f>O50*E50</f>
        <v>0</v>
      </c>
    </row>
    <row r="51" spans="1:18" ht="13.5" thickBot="1">
      <c r="A51" s="8"/>
      <c r="B51" s="8"/>
      <c r="C51" s="21" t="s">
        <v>38</v>
      </c>
      <c r="D51" s="46" t="s">
        <v>75</v>
      </c>
      <c r="E51" s="8">
        <v>1</v>
      </c>
      <c r="F51" s="8"/>
      <c r="G51" s="8"/>
      <c r="H51" s="8"/>
      <c r="I51" s="8"/>
      <c r="J51" s="8"/>
      <c r="K51" s="8"/>
      <c r="L51" s="8"/>
      <c r="M51" s="8">
        <v>0</v>
      </c>
      <c r="N51" s="8"/>
      <c r="O51" s="19">
        <v>0</v>
      </c>
      <c r="P51" s="20">
        <f t="shared" si="4"/>
        <v>0</v>
      </c>
      <c r="Q51" s="42"/>
      <c r="R51">
        <f>O51*E51</f>
        <v>0</v>
      </c>
    </row>
    <row r="52" spans="1:18" ht="13.5" thickBot="1">
      <c r="A52" s="8"/>
      <c r="B52" s="8"/>
      <c r="C52" s="21" t="s">
        <v>66</v>
      </c>
      <c r="D52" s="46"/>
      <c r="E52" s="8">
        <v>1</v>
      </c>
      <c r="F52" s="8"/>
      <c r="G52" s="8"/>
      <c r="H52" s="8"/>
      <c r="I52" s="8"/>
      <c r="J52" s="8"/>
      <c r="K52" s="8"/>
      <c r="L52" s="8"/>
      <c r="M52" s="8">
        <v>0</v>
      </c>
      <c r="N52" s="8"/>
      <c r="O52" s="19">
        <v>0</v>
      </c>
      <c r="P52" s="20">
        <f t="shared" si="4"/>
        <v>0</v>
      </c>
      <c r="Q52" s="42"/>
      <c r="R52">
        <f>O52*E52</f>
        <v>0</v>
      </c>
    </row>
    <row r="53" spans="1:18" ht="13.5" thickBot="1">
      <c r="A53" s="8"/>
      <c r="B53" s="8"/>
      <c r="C53" s="21" t="s">
        <v>63</v>
      </c>
      <c r="D53" s="46" t="s">
        <v>76</v>
      </c>
      <c r="E53" s="8">
        <v>0.5</v>
      </c>
      <c r="F53" s="8"/>
      <c r="G53" s="8"/>
      <c r="H53" s="8"/>
      <c r="I53" s="8"/>
      <c r="J53" s="8"/>
      <c r="K53" s="8"/>
      <c r="L53" s="8"/>
      <c r="M53" s="8">
        <v>0</v>
      </c>
      <c r="N53" s="8"/>
      <c r="O53" s="19">
        <v>0</v>
      </c>
      <c r="P53" s="20">
        <f t="shared" si="4"/>
        <v>0</v>
      </c>
      <c r="Q53" s="42"/>
      <c r="R53">
        <f>O53*E53</f>
        <v>0</v>
      </c>
    </row>
    <row r="54" spans="1:17" ht="13.5" thickBot="1">
      <c r="A54" s="8"/>
      <c r="B54" s="8"/>
      <c r="C54" s="21" t="s">
        <v>67</v>
      </c>
      <c r="D54" s="46" t="s">
        <v>76</v>
      </c>
      <c r="E54" s="8">
        <v>0.25</v>
      </c>
      <c r="F54" s="8"/>
      <c r="G54" s="8"/>
      <c r="H54" s="8"/>
      <c r="I54" s="8"/>
      <c r="J54" s="8"/>
      <c r="K54" s="8"/>
      <c r="L54" s="8"/>
      <c r="M54" s="8">
        <v>0</v>
      </c>
      <c r="N54" s="8"/>
      <c r="O54" s="19">
        <v>0</v>
      </c>
      <c r="P54" s="20">
        <f t="shared" si="4"/>
        <v>0</v>
      </c>
      <c r="Q54" s="42"/>
    </row>
    <row r="55" spans="1:18" ht="13.5" thickBot="1">
      <c r="A55" s="8"/>
      <c r="B55" s="8"/>
      <c r="C55" s="21" t="s">
        <v>64</v>
      </c>
      <c r="D55" s="46" t="s">
        <v>77</v>
      </c>
      <c r="E55" s="8">
        <v>1</v>
      </c>
      <c r="F55" s="8"/>
      <c r="G55" s="8"/>
      <c r="H55" s="8"/>
      <c r="I55" s="8"/>
      <c r="J55" s="8"/>
      <c r="K55" s="8"/>
      <c r="L55" s="8"/>
      <c r="M55" s="8">
        <v>0</v>
      </c>
      <c r="N55" s="8"/>
      <c r="O55" s="19">
        <v>0</v>
      </c>
      <c r="P55" s="20">
        <f t="shared" si="4"/>
        <v>0</v>
      </c>
      <c r="Q55" s="42"/>
      <c r="R55">
        <f>O55*E55</f>
        <v>0</v>
      </c>
    </row>
    <row r="56" spans="1:17" ht="13.5" thickBot="1">
      <c r="A56" s="8"/>
      <c r="B56" s="8"/>
      <c r="C56" s="21" t="s">
        <v>60</v>
      </c>
      <c r="D56" s="46" t="s">
        <v>74</v>
      </c>
      <c r="E56" s="8">
        <v>0.75</v>
      </c>
      <c r="F56" s="8"/>
      <c r="G56" s="8"/>
      <c r="H56" s="8"/>
      <c r="I56" s="8"/>
      <c r="J56" s="8"/>
      <c r="K56" s="8"/>
      <c r="L56" s="8"/>
      <c r="M56" s="8">
        <v>0</v>
      </c>
      <c r="N56" s="8"/>
      <c r="O56" s="19">
        <v>0</v>
      </c>
      <c r="P56" s="20">
        <f t="shared" si="4"/>
        <v>0</v>
      </c>
      <c r="Q56" s="42"/>
    </row>
    <row r="57" spans="1:17" s="31" customFormat="1" ht="16.5" thickBot="1">
      <c r="A57" s="28"/>
      <c r="B57" s="28"/>
      <c r="C57" s="29" t="s">
        <v>31</v>
      </c>
      <c r="D57" s="43"/>
      <c r="E57" s="28">
        <f>SUM(E46:E56)</f>
        <v>10.5</v>
      </c>
      <c r="F57" s="28"/>
      <c r="G57" s="28">
        <f aca="true" t="shared" si="5" ref="G57:M57">SUM(G46:G55)</f>
        <v>0</v>
      </c>
      <c r="H57" s="28">
        <f t="shared" si="5"/>
        <v>0</v>
      </c>
      <c r="I57" s="28">
        <f t="shared" si="5"/>
        <v>0</v>
      </c>
      <c r="J57" s="28">
        <f t="shared" si="5"/>
        <v>0</v>
      </c>
      <c r="K57" s="28">
        <f t="shared" si="5"/>
        <v>0</v>
      </c>
      <c r="L57" s="28">
        <f t="shared" si="5"/>
        <v>0</v>
      </c>
      <c r="M57" s="28">
        <f t="shared" si="5"/>
        <v>0</v>
      </c>
      <c r="N57" s="28">
        <v>0</v>
      </c>
      <c r="O57" s="28">
        <f>SUM(O46:O55)</f>
        <v>0</v>
      </c>
      <c r="P57" s="30">
        <f>SUM(P46:P56)</f>
        <v>0</v>
      </c>
      <c r="Q57" s="28"/>
    </row>
    <row r="58" spans="1:18" ht="36.75" thickBot="1">
      <c r="A58" s="25" t="s">
        <v>39</v>
      </c>
      <c r="B58" s="23"/>
      <c r="C58" s="21" t="s">
        <v>69</v>
      </c>
      <c r="D58" s="47" t="s">
        <v>78</v>
      </c>
      <c r="E58" s="26">
        <v>6</v>
      </c>
      <c r="F58" s="26"/>
      <c r="G58" s="26"/>
      <c r="H58" s="26"/>
      <c r="I58" s="26"/>
      <c r="J58" s="26"/>
      <c r="K58" s="26"/>
      <c r="L58" s="26"/>
      <c r="M58" s="8">
        <f aca="true" t="shared" si="6" ref="M58:M64">F58*L58%</f>
        <v>0</v>
      </c>
      <c r="N58" s="26">
        <v>10</v>
      </c>
      <c r="O58" s="19">
        <f>F58*0.1</f>
        <v>0</v>
      </c>
      <c r="P58" s="20">
        <f aca="true" t="shared" si="7" ref="P58:P64">(F58+G58+H58+I58+J58+K58+M58+O58)*E58</f>
        <v>0</v>
      </c>
      <c r="Q58" s="23"/>
      <c r="R58">
        <f>O58*E58</f>
        <v>0</v>
      </c>
    </row>
    <row r="59" spans="1:18" ht="36.75" thickBot="1">
      <c r="A59" s="23"/>
      <c r="B59" s="8"/>
      <c r="C59" s="21" t="s">
        <v>69</v>
      </c>
      <c r="D59" s="46" t="s">
        <v>78</v>
      </c>
      <c r="E59" s="8">
        <v>9</v>
      </c>
      <c r="F59" s="8"/>
      <c r="G59" s="8"/>
      <c r="H59" s="8"/>
      <c r="I59" s="8"/>
      <c r="J59" s="8"/>
      <c r="K59" s="8"/>
      <c r="L59" s="8"/>
      <c r="M59" s="8">
        <f t="shared" si="6"/>
        <v>0</v>
      </c>
      <c r="N59" s="8" t="s">
        <v>32</v>
      </c>
      <c r="O59" s="19">
        <v>0</v>
      </c>
      <c r="P59" s="20">
        <f t="shared" si="7"/>
        <v>0</v>
      </c>
      <c r="Q59" s="42"/>
      <c r="R59">
        <f>O59*E59</f>
        <v>0</v>
      </c>
    </row>
    <row r="60" spans="1:18" ht="36.75" thickBot="1">
      <c r="A60" s="8"/>
      <c r="B60" s="8"/>
      <c r="C60" s="21" t="s">
        <v>40</v>
      </c>
      <c r="D60" s="46" t="s">
        <v>75</v>
      </c>
      <c r="E60" s="8">
        <v>2</v>
      </c>
      <c r="F60" s="8"/>
      <c r="G60" s="8"/>
      <c r="H60" s="8"/>
      <c r="I60" s="8"/>
      <c r="J60" s="8"/>
      <c r="K60" s="8"/>
      <c r="L60" s="8"/>
      <c r="M60" s="8">
        <f t="shared" si="6"/>
        <v>0</v>
      </c>
      <c r="N60" s="8"/>
      <c r="O60" s="19">
        <f>F60*N60%</f>
        <v>0</v>
      </c>
      <c r="P60" s="20">
        <f t="shared" si="7"/>
        <v>0</v>
      </c>
      <c r="Q60" s="42"/>
      <c r="R60">
        <f>O60*E60</f>
        <v>0</v>
      </c>
    </row>
    <row r="61" spans="1:17" ht="13.5" thickBot="1">
      <c r="A61" s="8"/>
      <c r="B61" s="8"/>
      <c r="C61" s="21" t="s">
        <v>52</v>
      </c>
      <c r="D61" s="46" t="s">
        <v>78</v>
      </c>
      <c r="E61" s="8">
        <v>3.5</v>
      </c>
      <c r="F61" s="8"/>
      <c r="G61" s="8"/>
      <c r="H61" s="8"/>
      <c r="I61" s="8"/>
      <c r="J61" s="8"/>
      <c r="K61" s="8"/>
      <c r="L61" s="8"/>
      <c r="M61" s="8">
        <f t="shared" si="6"/>
        <v>0</v>
      </c>
      <c r="N61" s="8"/>
      <c r="O61" s="19">
        <f>F61*N61%</f>
        <v>0</v>
      </c>
      <c r="P61" s="20">
        <f t="shared" si="7"/>
        <v>0</v>
      </c>
      <c r="Q61" s="42"/>
    </row>
    <row r="62" spans="1:18" ht="13.5" thickBot="1">
      <c r="A62" s="8"/>
      <c r="B62" s="8"/>
      <c r="C62" s="18" t="s">
        <v>41</v>
      </c>
      <c r="D62" s="46" t="s">
        <v>78</v>
      </c>
      <c r="E62" s="8">
        <v>3</v>
      </c>
      <c r="F62" s="8"/>
      <c r="G62" s="8"/>
      <c r="H62" s="8"/>
      <c r="I62" s="8"/>
      <c r="J62" s="8"/>
      <c r="K62" s="8"/>
      <c r="L62" s="8"/>
      <c r="M62" s="8">
        <f t="shared" si="6"/>
        <v>0</v>
      </c>
      <c r="N62" s="8"/>
      <c r="O62" s="19">
        <f>F62*N62%</f>
        <v>0</v>
      </c>
      <c r="P62" s="20">
        <f t="shared" si="7"/>
        <v>0</v>
      </c>
      <c r="Q62" s="42"/>
      <c r="R62">
        <f>(J62+K62)*3</f>
        <v>0</v>
      </c>
    </row>
    <row r="63" spans="1:17" ht="13.5" thickBot="1">
      <c r="A63" s="8"/>
      <c r="B63" s="8" t="s">
        <v>32</v>
      </c>
      <c r="C63" s="21" t="s">
        <v>68</v>
      </c>
      <c r="D63" s="46" t="s">
        <v>78</v>
      </c>
      <c r="E63" s="8">
        <v>1</v>
      </c>
      <c r="F63" s="8"/>
      <c r="G63" s="8"/>
      <c r="H63" s="8"/>
      <c r="I63" s="8"/>
      <c r="J63" s="8"/>
      <c r="K63" s="8"/>
      <c r="L63" s="8"/>
      <c r="M63" s="8">
        <f t="shared" si="6"/>
        <v>0</v>
      </c>
      <c r="N63" s="8" t="s">
        <v>32</v>
      </c>
      <c r="O63" s="19">
        <v>0</v>
      </c>
      <c r="P63" s="20">
        <f t="shared" si="7"/>
        <v>0</v>
      </c>
      <c r="Q63" s="42"/>
    </row>
    <row r="64" spans="1:17" ht="13.5" thickBot="1">
      <c r="A64" s="8"/>
      <c r="B64" s="8" t="s">
        <v>32</v>
      </c>
      <c r="C64" s="21" t="s">
        <v>42</v>
      </c>
      <c r="D64" s="46" t="s">
        <v>78</v>
      </c>
      <c r="E64" s="8">
        <v>2</v>
      </c>
      <c r="F64" s="8"/>
      <c r="G64" s="8"/>
      <c r="H64" s="8"/>
      <c r="I64" s="8"/>
      <c r="J64" s="8"/>
      <c r="K64" s="8"/>
      <c r="L64" s="8"/>
      <c r="M64" s="8">
        <f t="shared" si="6"/>
        <v>0</v>
      </c>
      <c r="N64" s="8" t="s">
        <v>32</v>
      </c>
      <c r="O64" s="19">
        <v>0</v>
      </c>
      <c r="P64" s="20">
        <f t="shared" si="7"/>
        <v>0</v>
      </c>
      <c r="Q64" s="42"/>
    </row>
    <row r="65" spans="1:17" s="31" customFormat="1" ht="16.5" thickBot="1">
      <c r="A65" s="28"/>
      <c r="B65" s="28"/>
      <c r="C65" s="29" t="s">
        <v>31</v>
      </c>
      <c r="D65" s="43"/>
      <c r="E65" s="32">
        <f>SUM(E58:E64)</f>
        <v>26.5</v>
      </c>
      <c r="F65" s="32"/>
      <c r="G65" s="32">
        <f aca="true" t="shared" si="8" ref="G65:M65">SUM(G58:G64)</f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>
        <f t="shared" si="8"/>
        <v>0</v>
      </c>
      <c r="N65" s="32">
        <v>0</v>
      </c>
      <c r="O65" s="32">
        <f>SUM(O58:O64)</f>
        <v>0</v>
      </c>
      <c r="P65" s="32">
        <f>SUM(P58:P64)</f>
        <v>0</v>
      </c>
      <c r="Q65" s="28"/>
    </row>
    <row r="66" spans="1:19" s="31" customFormat="1" ht="16.5" thickBot="1">
      <c r="A66" s="28"/>
      <c r="B66" s="28"/>
      <c r="C66" s="29" t="s">
        <v>43</v>
      </c>
      <c r="D66" s="43"/>
      <c r="E66" s="32">
        <f>E30+E45+E57+E65</f>
        <v>57.589999999999996</v>
      </c>
      <c r="F66" s="32"/>
      <c r="G66" s="32">
        <f aca="true" t="shared" si="9" ref="G66:P66">G30+G45+G57+G65</f>
        <v>0</v>
      </c>
      <c r="H66" s="32">
        <f t="shared" si="9"/>
        <v>0</v>
      </c>
      <c r="I66" s="32">
        <f t="shared" si="9"/>
        <v>0</v>
      </c>
      <c r="J66" s="32">
        <f t="shared" si="9"/>
        <v>0</v>
      </c>
      <c r="K66" s="32">
        <f t="shared" si="9"/>
        <v>0</v>
      </c>
      <c r="L66" s="32">
        <f t="shared" si="9"/>
        <v>0</v>
      </c>
      <c r="M66" s="32">
        <f t="shared" si="9"/>
        <v>0</v>
      </c>
      <c r="N66" s="32">
        <f t="shared" si="9"/>
        <v>0</v>
      </c>
      <c r="O66" s="32">
        <f t="shared" si="9"/>
        <v>0</v>
      </c>
      <c r="P66" s="32">
        <f t="shared" si="9"/>
        <v>0</v>
      </c>
      <c r="Q66" s="32">
        <f>-('[2]Стп на 01.09.08'!$E$41)</f>
        <v>0</v>
      </c>
      <c r="R66" s="35">
        <f>P66+Q66</f>
        <v>0</v>
      </c>
      <c r="S66" s="35">
        <f>E57+E65</f>
        <v>37</v>
      </c>
    </row>
    <row r="67" spans="6:18" ht="12.75">
      <c r="F67" t="s">
        <v>32</v>
      </c>
      <c r="P67" s="10" t="s">
        <v>32</v>
      </c>
      <c r="R67" s="10">
        <f>'[2]Стп на 01.09.08'!$D$40</f>
        <v>232544.6678</v>
      </c>
    </row>
    <row r="68" spans="1:18" ht="12.75">
      <c r="A68" s="49" t="s">
        <v>44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10">
        <f>R67-R66</f>
        <v>232544.6678</v>
      </c>
    </row>
    <row r="69" spans="1:17" ht="12.75">
      <c r="A69" s="65" t="s">
        <v>62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1" spans="1:17" ht="12.75">
      <c r="A71" s="49" t="s">
        <v>45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</row>
    <row r="72" spans="1:17" ht="12.75">
      <c r="A72" s="54" t="s">
        <v>46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</row>
    <row r="74" spans="11:13" ht="12.75">
      <c r="K74" s="10">
        <f>J66+K66+O66</f>
        <v>0</v>
      </c>
      <c r="M74" t="e">
        <f>M66/P66</f>
        <v>#DIV/0!</v>
      </c>
    </row>
    <row r="75" ht="12.75">
      <c r="K75" t="e">
        <f>K74/P66</f>
        <v>#DIV/0!</v>
      </c>
    </row>
  </sheetData>
  <sheetProtection/>
  <mergeCells count="30">
    <mergeCell ref="I7:P7"/>
    <mergeCell ref="A8:H8"/>
    <mergeCell ref="N16:O17"/>
    <mergeCell ref="P16:P18"/>
    <mergeCell ref="L19:M19"/>
    <mergeCell ref="N19:O19"/>
    <mergeCell ref="G16:I16"/>
    <mergeCell ref="J16:J18"/>
    <mergeCell ref="K16:K18"/>
    <mergeCell ref="L16:M17"/>
    <mergeCell ref="A72:Q72"/>
    <mergeCell ref="F1:Q3"/>
    <mergeCell ref="I6:P6"/>
    <mergeCell ref="A7:H7"/>
    <mergeCell ref="H10:Q13"/>
    <mergeCell ref="A11:C11"/>
    <mergeCell ref="A16:B16"/>
    <mergeCell ref="C16:C18"/>
    <mergeCell ref="D16:D18"/>
    <mergeCell ref="A69:Q69"/>
    <mergeCell ref="A71:Q71"/>
    <mergeCell ref="Q16:Q18"/>
    <mergeCell ref="A17:A18"/>
    <mergeCell ref="B17:B18"/>
    <mergeCell ref="G17:G18"/>
    <mergeCell ref="H17:H18"/>
    <mergeCell ref="I17:I18"/>
    <mergeCell ref="A68:Q68"/>
    <mergeCell ref="E16:E18"/>
    <mergeCell ref="F16:F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6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Гимназия №6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 </cp:lastModifiedBy>
  <cp:lastPrinted>2008-10-31T08:56:22Z</cp:lastPrinted>
  <dcterms:created xsi:type="dcterms:W3CDTF">2006-12-13T08:24:11Z</dcterms:created>
  <dcterms:modified xsi:type="dcterms:W3CDTF">2008-11-04T13:48:20Z</dcterms:modified>
  <cp:category/>
  <cp:version/>
  <cp:contentType/>
  <cp:contentStatus/>
</cp:coreProperties>
</file>